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24" documentId="8_{74215303-48AF-4A7E-B366-D257A14B8637}" xr6:coauthVersionLast="47" xr6:coauthVersionMax="47" xr10:uidLastSave="{2F8EBED6-5002-4360-BF66-31ECAE7BC193}"/>
  <bookViews>
    <workbookView xWindow="28680" yWindow="-120" windowWidth="29040" windowHeight="15720" xr2:uid="{479BFD07-5F9E-4764-A2B4-8E8795D5EF58}"/>
  </bookViews>
  <sheets>
    <sheet name="410" sheetId="1" r:id="rId1"/>
    <sheet name="Hoja1" sheetId="2" r:id="rId2"/>
  </sheets>
  <definedNames>
    <definedName name="_xlnm.Print_Area" localSheetId="0">'410'!$A$1:$L$19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2" i="1"/>
  <c r="G10" i="1" l="1"/>
  <c r="G11" i="1"/>
  <c r="G12" i="1"/>
  <c r="G13" i="1"/>
  <c r="G14" i="1"/>
  <c r="J10" i="1"/>
  <c r="L10" i="1" s="1"/>
  <c r="J11" i="1"/>
  <c r="L11" i="1" s="1"/>
  <c r="J12" i="1"/>
  <c r="L12" i="1" s="1"/>
  <c r="J13" i="1"/>
  <c r="L13" i="1" s="1"/>
  <c r="J14" i="1"/>
  <c r="L14" i="1" s="1"/>
  <c r="J2" i="1"/>
  <c r="J3" i="1"/>
  <c r="J4" i="1"/>
  <c r="J5" i="1"/>
  <c r="J6" i="1"/>
  <c r="J7" i="1"/>
  <c r="J8" i="1"/>
  <c r="J9" i="1"/>
  <c r="G3" i="1" l="1"/>
  <c r="G4" i="1"/>
  <c r="G5" i="1"/>
  <c r="G6" i="1"/>
  <c r="G7" i="1"/>
  <c r="G8" i="1"/>
  <c r="G9" i="1"/>
  <c r="G2" i="1"/>
  <c r="Q2" i="1" l="1"/>
  <c r="P3" i="1"/>
  <c r="P4" i="1"/>
  <c r="Q3" i="1"/>
  <c r="Q4" i="1"/>
  <c r="Q6" i="1"/>
  <c r="P2" i="1"/>
  <c r="Q5" i="1"/>
  <c r="P5" i="1"/>
  <c r="P6" i="1"/>
  <c r="Y3" i="1"/>
  <c r="Y7" i="1"/>
  <c r="Y4" i="1"/>
  <c r="Y5" i="1"/>
  <c r="Z5" i="1"/>
  <c r="Y6" i="1"/>
  <c r="Z6" i="1"/>
  <c r="Z3" i="1"/>
  <c r="Z7" i="1"/>
  <c r="Z4" i="1"/>
  <c r="Y2" i="1"/>
  <c r="Z2" i="1"/>
  <c r="AA5" i="1" l="1"/>
  <c r="T4" i="1"/>
  <c r="AA2" i="1"/>
  <c r="T6" i="1"/>
  <c r="T5" i="1"/>
  <c r="AA4" i="1"/>
  <c r="AA7" i="1"/>
  <c r="T2" i="1"/>
  <c r="AA3" i="1"/>
  <c r="T3" i="1"/>
  <c r="AA6" i="1"/>
  <c r="L7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L9" i="1" l="1"/>
  <c r="L8" i="1"/>
  <c r="L6" i="1"/>
  <c r="L4" i="1"/>
  <c r="L3" i="1"/>
  <c r="L5" i="1"/>
  <c r="L2" i="1"/>
</calcChain>
</file>

<file path=xl/sharedStrings.xml><?xml version="1.0" encoding="utf-8"?>
<sst xmlns="http://schemas.openxmlformats.org/spreadsheetml/2006/main" count="80" uniqueCount="52">
  <si>
    <t>Punto de Medición</t>
  </si>
  <si>
    <t>Fecha</t>
  </si>
  <si>
    <t>SERVICIO</t>
  </si>
  <si>
    <t>TIPO BUS</t>
  </si>
  <si>
    <t>HORA</t>
  </si>
  <si>
    <t>MH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</si>
  <si>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</si>
  <si>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</si>
  <si>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</si>
  <si>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</si>
  <si>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</si>
  <si>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</si>
  <si>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</si>
  <si>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</si>
  <si>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</si>
  <si>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</si>
  <si>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PB69</t>
  </si>
  <si>
    <t>XXXX21</t>
  </si>
  <si>
    <t>4A</t>
  </si>
  <si>
    <t>LFGJ93</t>
  </si>
  <si>
    <t>LFGW33</t>
  </si>
  <si>
    <t>1A</t>
  </si>
  <si>
    <t>LFGW34</t>
  </si>
  <si>
    <t>SJPD33</t>
  </si>
  <si>
    <t>1B</t>
  </si>
  <si>
    <t>LFGJ94</t>
  </si>
  <si>
    <t>LDTJ63</t>
  </si>
  <si>
    <t>9:30 a 10:29</t>
  </si>
  <si>
    <t>SHXF25</t>
  </si>
  <si>
    <t>10:00 a 10:29</t>
  </si>
  <si>
    <t>10:00 a 10:59</t>
  </si>
  <si>
    <t>LFGW21</t>
  </si>
  <si>
    <t>10:30 a 10:59</t>
  </si>
  <si>
    <t>10:30 a 11:29</t>
  </si>
  <si>
    <t>SJPF88</t>
  </si>
  <si>
    <t>11:00 a 11:29</t>
  </si>
  <si>
    <t>11:00 a 11:59</t>
  </si>
  <si>
    <t>SHXG87</t>
  </si>
  <si>
    <t>11:30 a 11:59</t>
  </si>
  <si>
    <t>11:30 a 12:29</t>
  </si>
  <si>
    <t>SJPC50</t>
  </si>
  <si>
    <t>12:00 a 12:29</t>
  </si>
  <si>
    <t>12:00 a 12:59</t>
  </si>
  <si>
    <t>LFJW22</t>
  </si>
  <si>
    <t>Factor</t>
  </si>
  <si>
    <t>Bus Tipo C</t>
  </si>
  <si>
    <t>Bus Tipo B</t>
  </si>
  <si>
    <t>BUS</t>
  </si>
  <si>
    <t>4B</t>
  </si>
  <si>
    <t>4C</t>
  </si>
  <si>
    <t>5A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</si>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</sst>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B16 - PMA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'410'!$P$1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'410'!$O$2:$O$6</c:f>
              <c:strCache>
                <c:ptCount val="5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</c:strCache>
            </c:strRef>
          </c:cat>
          <c:val>
            <c:numRef>
              <c:f>'410'!$P$2:$P$6</c:f>
              <c:numCache>
                <c:formatCode>0</c:formatCode>
                <c:ptCount val="5"/>
                <c:pt idx="0">
                  <c:v>150</c:v>
                </c:pt>
                <c:pt idx="1">
                  <c:v>450</c:v>
                </c:pt>
                <c:pt idx="2">
                  <c:v>450</c:v>
                </c:pt>
                <c:pt idx="3">
                  <c:v>300</c:v>
                </c:pt>
                <c:pt idx="4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'410'!$Q$1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'410'!$O$2:$O$6</c:f>
              <c:strCache>
                <c:ptCount val="5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</c:strCache>
            </c:strRef>
          </c:cat>
          <c:val>
            <c:numRef>
              <c:f>'410'!$Q$2:$Q$6</c:f>
              <c:numCache>
                <c:formatCode>0</c:formatCode>
                <c:ptCount val="5"/>
                <c:pt idx="0">
                  <c:v>110</c:v>
                </c:pt>
                <c:pt idx="1">
                  <c:v>120</c:v>
                </c:pt>
                <c:pt idx="2">
                  <c:v>63</c:v>
                </c:pt>
                <c:pt idx="3">
                  <c:v>48</c:v>
                </c:pt>
                <c:pt idx="4">
                  <c:v>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'410'!$T$1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'410'!$O$2:$O$6</c:f>
              <c:strCache>
                <c:ptCount val="5"/>
                <c:pt idx="0">
                  <c:v>10:00 a 10:29</c:v>
                </c:pt>
                <c:pt idx="1">
                  <c:v>10:30 a 10:59</c:v>
                </c:pt>
                <c:pt idx="2">
                  <c:v>11:00 a 11:29</c:v>
                </c:pt>
                <c:pt idx="3">
                  <c:v>11:30 a 11:59</c:v>
                </c:pt>
                <c:pt idx="4">
                  <c:v>12:00 a 12:29</c:v>
                </c:pt>
              </c:strCache>
            </c:strRef>
          </c:cat>
          <c:val>
            <c:numRef>
              <c:f>'410'!$T$2:$T$6</c:f>
              <c:numCache>
                <c:formatCode>0.0%</c:formatCode>
                <c:ptCount val="5"/>
                <c:pt idx="0">
                  <c:v>0.73333333333333328</c:v>
                </c:pt>
                <c:pt idx="1">
                  <c:v>0.26666666666666666</c:v>
                </c:pt>
                <c:pt idx="2">
                  <c:v>0.14000000000000001</c:v>
                </c:pt>
                <c:pt idx="3">
                  <c:v>0.16</c:v>
                </c:pt>
                <c:pt idx="4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89-4B10-9557-80293B7B1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826016"/>
        <c:axId val="2070825056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207082505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70826016"/>
        <c:crosses val="max"/>
        <c:crossBetween val="between"/>
      </c:valAx>
      <c:catAx>
        <c:axId val="2070826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708250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410</a:t>
            </a:r>
            <a:r>
              <a:rPr lang="es-CL" baseline="0"/>
              <a:t> VALLE</a:t>
            </a:r>
            <a:endParaRPr lang="es-CL"/>
          </a:p>
        </c:rich>
      </c:tx>
      <c:layout>
        <c:manualLayout>
          <c:xMode val="edge"/>
          <c:yMode val="edge"/>
          <c:x val="0.3654229143687136"/>
          <c:y val="2.7713625866050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'410'!#REF!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'410'!$O$11:$O$15</c:f>
              <c:numCache>
                <c:formatCode>General</c:formatCode>
                <c:ptCount val="5"/>
              </c:numCache>
            </c:numRef>
          </c:cat>
          <c:val>
            <c:numRef>
              <c:f>'410'!#REF!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EC-47BC-ADCF-D9A11ACB158D}"/>
            </c:ext>
          </c:extLst>
        </c:ser>
        <c:ser>
          <c:idx val="1"/>
          <c:order val="1"/>
          <c:tx>
            <c:strRef>
              <c:f>'410'!$P$10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'410'!$O$11:$O$15</c:f>
              <c:numCache>
                <c:formatCode>General</c:formatCode>
                <c:ptCount val="5"/>
              </c:numCache>
            </c:numRef>
          </c:cat>
          <c:val>
            <c:numRef>
              <c:f>'410'!$P$11:$P$15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EC-47BC-ADCF-D9A11ACB1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'410'!$Q$10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'410'!$O$11:$O$15</c:f>
              <c:numCache>
                <c:formatCode>General</c:formatCode>
                <c:ptCount val="5"/>
              </c:numCache>
            </c:numRef>
          </c:cat>
          <c:val>
            <c:numRef>
              <c:f>'410'!$Q$11:$Q$15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EC-47BC-ADCF-D9A11ACB1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B16 - PMA</a:t>
            </a:r>
          </a:p>
        </c:rich>
      </c:tx>
      <c:layout>
        <c:manualLayout>
          <c:xMode val="edge"/>
          <c:yMode val="edge"/>
          <c:x val="0.26595254430171544"/>
          <c:y val="3.1840907810056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'410'!$Y$1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'410'!$X$2:$X$7</c:f>
              <c:strCache>
                <c:ptCount val="6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</c:strCache>
            </c:strRef>
          </c:cat>
          <c:val>
            <c:numRef>
              <c:f>'410'!$Y$2:$Y$7</c:f>
              <c:numCache>
                <c:formatCode>General</c:formatCode>
                <c:ptCount val="6"/>
                <c:pt idx="0">
                  <c:v>150</c:v>
                </c:pt>
                <c:pt idx="1">
                  <c:v>600</c:v>
                </c:pt>
                <c:pt idx="2">
                  <c:v>450</c:v>
                </c:pt>
                <c:pt idx="3">
                  <c:v>750</c:v>
                </c:pt>
                <c:pt idx="4">
                  <c:v>900</c:v>
                </c:pt>
                <c:pt idx="5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'410'!$Z$1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'410'!$X$2:$X$7</c:f>
              <c:strCache>
                <c:ptCount val="6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</c:strCache>
            </c:strRef>
          </c:cat>
          <c:val>
            <c:numRef>
              <c:f>'410'!$Z$2:$Z$7</c:f>
              <c:numCache>
                <c:formatCode>General</c:formatCode>
                <c:ptCount val="6"/>
                <c:pt idx="0">
                  <c:v>110</c:v>
                </c:pt>
                <c:pt idx="1">
                  <c:v>230</c:v>
                </c:pt>
                <c:pt idx="2">
                  <c:v>120</c:v>
                </c:pt>
                <c:pt idx="3">
                  <c:v>111</c:v>
                </c:pt>
                <c:pt idx="4">
                  <c:v>174</c:v>
                </c:pt>
                <c:pt idx="5">
                  <c:v>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'410'!$AA$1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'410'!$X$2:$X$7</c:f>
              <c:strCache>
                <c:ptCount val="6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</c:strCache>
            </c:strRef>
          </c:cat>
          <c:val>
            <c:numRef>
              <c:f>'410'!$AA$2:$AA$7</c:f>
              <c:numCache>
                <c:formatCode>0%</c:formatCode>
                <c:ptCount val="6"/>
                <c:pt idx="0">
                  <c:v>0.73333333333333328</c:v>
                </c:pt>
                <c:pt idx="1">
                  <c:v>0.38333333333333336</c:v>
                </c:pt>
                <c:pt idx="2">
                  <c:v>0.26666666666666666</c:v>
                </c:pt>
                <c:pt idx="3">
                  <c:v>0.14799999999999999</c:v>
                </c:pt>
                <c:pt idx="4">
                  <c:v>0.19333333333333333</c:v>
                </c:pt>
                <c:pt idx="5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231776</xdr:colOff>
      <xdr:row>8</xdr:row>
      <xdr:rowOff>18838</xdr:rowOff>
    </xdr:from>
    <xdr:to>
      <xdr:col>20</xdr:col>
      <xdr:colOff>81617</xdr:colOff>
      <xdr:row>25</xdr:row>
      <xdr:rowOff>14380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194611</xdr:colOff>
      <xdr:row>54</xdr:row>
      <xdr:rowOff>52294</xdr:rowOff>
    </xdr:from>
    <xdr:to>
      <xdr:col>23</xdr:col>
      <xdr:colOff>742765</xdr:colOff>
      <xdr:row>69</xdr:row>
      <xdr:rowOff>123265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3E42D5-B8BE-4978-323F-A1D3FA258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473823</xdr:colOff>
      <xdr:row>8</xdr:row>
      <xdr:rowOff>123266</xdr:rowOff>
    </xdr:from>
    <xdr:to>
      <xdr:col>28</xdr:col>
      <xdr:colOff>308910</xdr:colOff>
      <xdr:row>23</xdr:row>
      <xdr:rowOff>169584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40"/>
  <sheetViews>
    <sheetView tabSelected="1" zoomScale="85" zoomScaleNormal="85" workbookViewId="0">
      <selection activeCell="L16" sqref="L16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customWidth="1"/>
    <col min="16" max="16" width="14.453125" style="5" bestFit="1" customWidth="1"/>
    <col min="17" max="17" width="12" style="5" bestFit="1" customWidth="1"/>
    <col min="18" max="18" width="12" style="5" customWidth="1"/>
    <col min="19" max="19" width="11.453125" style="5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  <c r="G1" s="24" t="s">
        <v>5</v>
      </c>
      <c r="H1" s="24" t="s">
        <v>6</v>
      </c>
      <c r="I1" s="24" t="s">
        <v>7</v>
      </c>
      <c r="J1" s="25" t="s">
        <v>8</v>
      </c>
      <c r="K1" s="25" t="s">
        <v>9</v>
      </c>
      <c r="L1" s="25" t="s">
        <v>10</v>
      </c>
      <c r="N1" s="23">
        <v>2.013888888888889E-2</v>
      </c>
      <c r="O1" s="9" t="s">
        <v>11</v>
      </c>
      <c r="P1" s="9" t="s">
        <v>12</v>
      </c>
      <c r="Q1" s="9" t="s">
        <v>13</v>
      </c>
      <c r="R1" s="10">
        <v>1</v>
      </c>
      <c r="S1" s="9" t="s">
        <v>14</v>
      </c>
      <c r="T1" s="9" t="s">
        <v>15</v>
      </c>
      <c r="X1" s="13" t="s">
        <v>11</v>
      </c>
      <c r="Y1" s="13" t="s">
        <v>12</v>
      </c>
      <c r="Z1" s="13" t="s">
        <v>13</v>
      </c>
      <c r="AA1" s="13" t="s">
        <v>15</v>
      </c>
    </row>
    <row r="2" spans="1:27" x14ac:dyDescent="0.35">
      <c r="A2">
        <v>1</v>
      </c>
      <c r="B2" s="2" t="s">
        <v>16</v>
      </c>
      <c r="C2" s="3">
        <v>45955</v>
      </c>
      <c r="D2" s="2">
        <v>410</v>
      </c>
      <c r="E2" s="2">
        <v>1</v>
      </c>
      <c r="F2" s="21">
        <v>0.42986111111111114</v>
      </c>
      <c r="G2" s="1">
        <f t="shared" ref="G2:G14" si="0">FLOOR(F2,"00:30")</f>
        <v>0.41666666666666663</v>
      </c>
      <c r="H2" s="2" t="s">
        <v>17</v>
      </c>
      <c r="I2" s="2" t="s">
        <v>18</v>
      </c>
      <c r="J2" s="2">
        <f>VLOOKUP(E2,Hoja1!E:F,2,FALSE)</f>
        <v>150</v>
      </c>
      <c r="K2" s="22">
        <f>VLOOKUP(I2,Hoja1!A:C,2,FALSE)</f>
        <v>110</v>
      </c>
      <c r="L2" s="7">
        <f>K2/J2</f>
        <v>0.73333333333333328</v>
      </c>
      <c r="N2" s="20">
        <v>0.41666666666666702</v>
      </c>
      <c r="O2" s="2" t="s">
        <v>29</v>
      </c>
      <c r="P2" s="12">
        <f>SUMIF($G$1:$G$25,N2,$J$1:$J$25)</f>
        <v>150</v>
      </c>
      <c r="Q2" s="12">
        <f>SUMIF($G$1:$G$25,N2,$K$1:$K$25)</f>
        <v>110</v>
      </c>
      <c r="R2" s="7">
        <v>1</v>
      </c>
      <c r="S2" s="8">
        <v>0.85</v>
      </c>
      <c r="T2" s="8">
        <f t="shared" ref="T2:T6" si="1">Q2/P2</f>
        <v>0.73333333333333328</v>
      </c>
      <c r="V2" s="20">
        <v>0.39583333333333298</v>
      </c>
      <c r="W2" s="20">
        <v>0.41666666666666702</v>
      </c>
      <c r="X2" s="2" t="s">
        <v>27</v>
      </c>
      <c r="Y2" s="14">
        <f t="shared" ref="Y2:Y7" si="2">SUM(SUMIF($G$1:$G$25,W2,$J$1:$J$25),SUMIF($G$1:$G$25,V2,$J$1:$J$25))</f>
        <v>150</v>
      </c>
      <c r="Z2" s="14">
        <f t="shared" ref="Z2:Z7" si="3">SUM(SUMIF($G$1:$G$25,W2,$K$1:$K$25),SUMIF($G$1:$G$25,V2,$K$1:$K$25))</f>
        <v>110</v>
      </c>
      <c r="AA2" s="15">
        <f t="shared" ref="AA2:AA7" si="4">Z2/Y2</f>
        <v>0.73333333333333328</v>
      </c>
    </row>
    <row r="3" spans="1:27" x14ac:dyDescent="0.35">
      <c r="A3">
        <v>2</v>
      </c>
      <c r="B3" s="2" t="s">
        <v>16</v>
      </c>
      <c r="C3" s="3">
        <v>45955</v>
      </c>
      <c r="D3" s="2">
        <v>410</v>
      </c>
      <c r="E3" s="2">
        <v>1</v>
      </c>
      <c r="F3" s="21">
        <v>0.45624999999999999</v>
      </c>
      <c r="G3" s="1">
        <f t="shared" si="0"/>
        <v>0.4375</v>
      </c>
      <c r="H3" s="2" t="s">
        <v>19</v>
      </c>
      <c r="I3" s="2">
        <v>3</v>
      </c>
      <c r="J3" s="2">
        <f>VLOOKUP(E3,Hoja1!E:F,2,FALSE)</f>
        <v>150</v>
      </c>
      <c r="K3" s="22">
        <f>VLOOKUP(I3,Hoja1!A:C,2,FALSE)</f>
        <v>90</v>
      </c>
      <c r="L3" s="7">
        <f t="shared" ref="L3:L15" si="5">K3/J3</f>
        <v>0.6</v>
      </c>
      <c r="N3" s="20">
        <v>0.4375</v>
      </c>
      <c r="O3" s="2" t="s">
        <v>32</v>
      </c>
      <c r="P3" s="12">
        <f>SUMIF($G$1:$G$25,N3,$J$1:$J$25)</f>
        <v>450</v>
      </c>
      <c r="Q3" s="12">
        <f>SUMIF($G$1:$G$25,N3,$K$1:$K$25)</f>
        <v>120</v>
      </c>
      <c r="R3" s="7">
        <v>1</v>
      </c>
      <c r="S3" s="8">
        <v>0.85</v>
      </c>
      <c r="T3" s="8">
        <f t="shared" si="1"/>
        <v>0.26666666666666666</v>
      </c>
      <c r="V3" s="20">
        <v>0.41666666666666702</v>
      </c>
      <c r="W3" s="20">
        <v>0.4375</v>
      </c>
      <c r="X3" s="2" t="s">
        <v>30</v>
      </c>
      <c r="Y3" s="14">
        <f t="shared" si="2"/>
        <v>600</v>
      </c>
      <c r="Z3" s="14">
        <f t="shared" si="3"/>
        <v>230</v>
      </c>
      <c r="AA3" s="15">
        <f t="shared" si="4"/>
        <v>0.38333333333333336</v>
      </c>
    </row>
    <row r="4" spans="1:27" x14ac:dyDescent="0.35">
      <c r="A4">
        <v>3</v>
      </c>
      <c r="B4" s="2" t="s">
        <v>16</v>
      </c>
      <c r="C4" s="3">
        <v>45955</v>
      </c>
      <c r="D4" s="2">
        <v>410</v>
      </c>
      <c r="E4" s="2">
        <v>1</v>
      </c>
      <c r="F4" s="21">
        <v>0.45624999999999999</v>
      </c>
      <c r="G4" s="1">
        <f t="shared" si="0"/>
        <v>0.4375</v>
      </c>
      <c r="H4" s="2" t="s">
        <v>20</v>
      </c>
      <c r="I4" s="2" t="s">
        <v>21</v>
      </c>
      <c r="J4" s="2">
        <f>VLOOKUP(E4,Hoja1!E:F,2,FALSE)</f>
        <v>150</v>
      </c>
      <c r="K4" s="22">
        <f>VLOOKUP(I4,Hoja1!A:C,2,FALSE)</f>
        <v>15</v>
      </c>
      <c r="L4" s="7">
        <f t="shared" si="5"/>
        <v>0.1</v>
      </c>
      <c r="N4" s="20">
        <v>0.45833333333333298</v>
      </c>
      <c r="O4" s="2" t="s">
        <v>35</v>
      </c>
      <c r="P4" s="12">
        <f>SUMIF($G$1:$G$25,N4,$J$1:$J$25)</f>
        <v>450</v>
      </c>
      <c r="Q4" s="12">
        <f>SUMIF($G$1:$G$25,N4,$K$1:$K$25)</f>
        <v>63</v>
      </c>
      <c r="R4" s="7">
        <v>1</v>
      </c>
      <c r="S4" s="8">
        <v>0.85</v>
      </c>
      <c r="T4" s="8">
        <f t="shared" si="1"/>
        <v>0.14000000000000001</v>
      </c>
      <c r="V4" s="20">
        <v>0.4375</v>
      </c>
      <c r="W4" s="20">
        <v>0.45833333333333398</v>
      </c>
      <c r="X4" s="2" t="s">
        <v>33</v>
      </c>
      <c r="Y4" s="14">
        <f t="shared" si="2"/>
        <v>450</v>
      </c>
      <c r="Z4" s="14">
        <f t="shared" si="3"/>
        <v>120</v>
      </c>
      <c r="AA4" s="15">
        <f t="shared" si="4"/>
        <v>0.26666666666666666</v>
      </c>
    </row>
    <row r="5" spans="1:27" x14ac:dyDescent="0.35">
      <c r="A5">
        <v>4</v>
      </c>
      <c r="B5" s="2" t="s">
        <v>16</v>
      </c>
      <c r="C5" s="3">
        <v>45955</v>
      </c>
      <c r="D5" s="2">
        <v>410</v>
      </c>
      <c r="E5" s="2">
        <v>1</v>
      </c>
      <c r="F5" s="21">
        <v>0.45694444444444443</v>
      </c>
      <c r="G5" s="1">
        <f t="shared" si="0"/>
        <v>0.4375</v>
      </c>
      <c r="H5" s="2" t="s">
        <v>22</v>
      </c>
      <c r="I5" s="2" t="s">
        <v>21</v>
      </c>
      <c r="J5" s="2">
        <f>VLOOKUP(E5,Hoja1!E:F,2,FALSE)</f>
        <v>150</v>
      </c>
      <c r="K5" s="22">
        <f>VLOOKUP(I5,Hoja1!A:C,2,FALSE)</f>
        <v>15</v>
      </c>
      <c r="L5" s="7">
        <f t="shared" si="5"/>
        <v>0.1</v>
      </c>
      <c r="N5" s="20">
        <v>0.47916666666666702</v>
      </c>
      <c r="O5" s="2" t="s">
        <v>38</v>
      </c>
      <c r="P5" s="12">
        <f>SUMIF($G$1:$G$25,N5,$J$1:$J$25)</f>
        <v>300</v>
      </c>
      <c r="Q5" s="12">
        <f>SUMIF($G$1:$G$25,N5,$K$1:$K$25)</f>
        <v>48</v>
      </c>
      <c r="R5" s="7">
        <v>1</v>
      </c>
      <c r="S5" s="8">
        <v>0.85</v>
      </c>
      <c r="T5" s="8">
        <f t="shared" si="1"/>
        <v>0.16</v>
      </c>
      <c r="V5" s="20">
        <v>0.45833333333333298</v>
      </c>
      <c r="W5" s="20">
        <v>0.47916666666666702</v>
      </c>
      <c r="X5" s="2" t="s">
        <v>36</v>
      </c>
      <c r="Y5" s="14">
        <f t="shared" si="2"/>
        <v>750</v>
      </c>
      <c r="Z5" s="14">
        <f t="shared" si="3"/>
        <v>111</v>
      </c>
      <c r="AA5" s="15">
        <f t="shared" si="4"/>
        <v>0.14799999999999999</v>
      </c>
    </row>
    <row r="6" spans="1:27" x14ac:dyDescent="0.35">
      <c r="A6">
        <v>5</v>
      </c>
      <c r="B6" s="2" t="s">
        <v>16</v>
      </c>
      <c r="C6" s="3">
        <v>45955</v>
      </c>
      <c r="D6" s="2">
        <v>410</v>
      </c>
      <c r="E6" s="2">
        <v>1</v>
      </c>
      <c r="F6" s="21">
        <v>0.46527777777777779</v>
      </c>
      <c r="G6" s="1">
        <f t="shared" si="0"/>
        <v>0.45833333333333331</v>
      </c>
      <c r="H6" s="2" t="s">
        <v>23</v>
      </c>
      <c r="I6" s="2" t="s">
        <v>24</v>
      </c>
      <c r="J6" s="2">
        <f>VLOOKUP(E6,Hoja1!E:F,2,FALSE)</f>
        <v>150</v>
      </c>
      <c r="K6" s="22">
        <f>VLOOKUP(I6,Hoja1!A:C,2,FALSE)</f>
        <v>33</v>
      </c>
      <c r="L6" s="7">
        <f t="shared" si="5"/>
        <v>0.22</v>
      </c>
      <c r="N6" s="20">
        <v>0.5</v>
      </c>
      <c r="O6" s="2" t="s">
        <v>41</v>
      </c>
      <c r="P6" s="12">
        <f>SUMIF($G$1:$G$25,N6,$J$1:$J$25)</f>
        <v>600</v>
      </c>
      <c r="Q6" s="12">
        <f>SUMIF($G$1:$G$25,N6,$K$1:$K$25)</f>
        <v>126</v>
      </c>
      <c r="R6" s="7">
        <v>1</v>
      </c>
      <c r="S6" s="8">
        <v>0.85</v>
      </c>
      <c r="T6" s="8">
        <f t="shared" si="1"/>
        <v>0.21</v>
      </c>
      <c r="V6" s="20">
        <v>0.47916666666666702</v>
      </c>
      <c r="W6" s="20">
        <v>0.5</v>
      </c>
      <c r="X6" s="2" t="s">
        <v>39</v>
      </c>
      <c r="Y6" s="14">
        <f t="shared" si="2"/>
        <v>900</v>
      </c>
      <c r="Z6" s="14">
        <f t="shared" si="3"/>
        <v>174</v>
      </c>
      <c r="AA6" s="15">
        <f t="shared" si="4"/>
        <v>0.19333333333333333</v>
      </c>
    </row>
    <row r="7" spans="1:27" x14ac:dyDescent="0.35">
      <c r="A7">
        <v>6</v>
      </c>
      <c r="B7" s="2" t="s">
        <v>16</v>
      </c>
      <c r="C7" s="3">
        <v>45955</v>
      </c>
      <c r="D7" s="2">
        <v>410</v>
      </c>
      <c r="E7" s="2">
        <v>1</v>
      </c>
      <c r="F7" s="21">
        <v>0.46527777777777779</v>
      </c>
      <c r="G7" s="1">
        <f t="shared" si="0"/>
        <v>0.45833333333333331</v>
      </c>
      <c r="H7" s="2" t="s">
        <v>25</v>
      </c>
      <c r="I7" s="2" t="s">
        <v>21</v>
      </c>
      <c r="J7" s="2">
        <f>VLOOKUP(E7,Hoja1!E:F,2,FALSE)</f>
        <v>150</v>
      </c>
      <c r="K7" s="22">
        <f>VLOOKUP(I7,Hoja1!A:C,2,FALSE)</f>
        <v>15</v>
      </c>
      <c r="L7" s="7">
        <f t="shared" ref="L7" si="6">K7/J7</f>
        <v>0.1</v>
      </c>
      <c r="V7" s="20">
        <v>0.5</v>
      </c>
      <c r="W7" s="20">
        <v>0.52083333333333304</v>
      </c>
      <c r="X7" s="2" t="s">
        <v>42</v>
      </c>
      <c r="Y7" s="14">
        <f t="shared" si="2"/>
        <v>600</v>
      </c>
      <c r="Z7" s="14">
        <f t="shared" si="3"/>
        <v>126</v>
      </c>
      <c r="AA7" s="15">
        <f t="shared" si="4"/>
        <v>0.21</v>
      </c>
    </row>
    <row r="8" spans="1:27" x14ac:dyDescent="0.35">
      <c r="A8">
        <v>7</v>
      </c>
      <c r="B8" s="2" t="s">
        <v>16</v>
      </c>
      <c r="C8" s="3">
        <v>45955</v>
      </c>
      <c r="D8" s="2">
        <v>410</v>
      </c>
      <c r="E8" s="2">
        <v>1</v>
      </c>
      <c r="F8" s="21">
        <v>0.47222222222222221</v>
      </c>
      <c r="G8" s="1">
        <f t="shared" si="0"/>
        <v>0.45833333333333331</v>
      </c>
      <c r="H8" s="2" t="s">
        <v>26</v>
      </c>
      <c r="I8" s="2" t="s">
        <v>21</v>
      </c>
      <c r="J8" s="2">
        <f>VLOOKUP(E8,Hoja1!E:F,2,FALSE)</f>
        <v>150</v>
      </c>
      <c r="K8" s="22">
        <f>VLOOKUP(I8,Hoja1!A:C,2,FALSE)</f>
        <v>15</v>
      </c>
      <c r="L8" s="7">
        <f t="shared" si="5"/>
        <v>0.1</v>
      </c>
    </row>
    <row r="9" spans="1:27" x14ac:dyDescent="0.35">
      <c r="A9">
        <v>8</v>
      </c>
      <c r="B9" s="2" t="s">
        <v>16</v>
      </c>
      <c r="C9" s="3">
        <v>45955</v>
      </c>
      <c r="D9" s="2">
        <v>410</v>
      </c>
      <c r="E9" s="2">
        <v>1</v>
      </c>
      <c r="F9" s="21">
        <v>0.48055555555555557</v>
      </c>
      <c r="G9" s="1">
        <f t="shared" si="0"/>
        <v>0.47916666666666663</v>
      </c>
      <c r="H9" s="2" t="s">
        <v>28</v>
      </c>
      <c r="I9" s="2" t="s">
        <v>21</v>
      </c>
      <c r="J9" s="2">
        <f>VLOOKUP(E9,Hoja1!E:F,2,FALSE)</f>
        <v>150</v>
      </c>
      <c r="K9" s="22">
        <f>VLOOKUP(I9,Hoja1!A:C,2,FALSE)</f>
        <v>15</v>
      </c>
      <c r="L9" s="7">
        <f t="shared" si="5"/>
        <v>0.1</v>
      </c>
    </row>
    <row r="10" spans="1:27" x14ac:dyDescent="0.35">
      <c r="A10">
        <v>9</v>
      </c>
      <c r="B10" s="2" t="s">
        <v>16</v>
      </c>
      <c r="C10" s="3">
        <v>45955</v>
      </c>
      <c r="D10" s="2">
        <v>410</v>
      </c>
      <c r="E10" s="2">
        <v>1</v>
      </c>
      <c r="F10" s="21">
        <v>0.48472222222222222</v>
      </c>
      <c r="G10" s="1">
        <f t="shared" si="0"/>
        <v>0.47916666666666663</v>
      </c>
      <c r="H10" s="2" t="s">
        <v>31</v>
      </c>
      <c r="I10" s="2" t="s">
        <v>24</v>
      </c>
      <c r="J10" s="2">
        <f>VLOOKUP(E10,Hoja1!E:F,2,FALSE)</f>
        <v>150</v>
      </c>
      <c r="K10" s="22">
        <f>VLOOKUP(I10,Hoja1!A:C,2,FALSE)</f>
        <v>33</v>
      </c>
      <c r="L10" s="7">
        <f t="shared" si="5"/>
        <v>0.22</v>
      </c>
      <c r="P10"/>
      <c r="Q10"/>
      <c r="R10"/>
    </row>
    <row r="11" spans="1:27" x14ac:dyDescent="0.35">
      <c r="A11">
        <v>10</v>
      </c>
      <c r="B11" s="2" t="s">
        <v>16</v>
      </c>
      <c r="C11" s="3">
        <v>45955</v>
      </c>
      <c r="D11" s="2">
        <v>410</v>
      </c>
      <c r="E11" s="2">
        <v>1</v>
      </c>
      <c r="F11" s="21">
        <v>0.50277777777777777</v>
      </c>
      <c r="G11" s="1">
        <f t="shared" si="0"/>
        <v>0.5</v>
      </c>
      <c r="H11" s="2" t="s">
        <v>34</v>
      </c>
      <c r="I11" s="2">
        <v>2</v>
      </c>
      <c r="J11" s="2">
        <f>VLOOKUP(E11,Hoja1!E:F,2,FALSE)</f>
        <v>150</v>
      </c>
      <c r="K11" s="22">
        <f>VLOOKUP(I11,Hoja1!A:C,2,FALSE)</f>
        <v>45</v>
      </c>
      <c r="L11" s="7">
        <f t="shared" si="5"/>
        <v>0.3</v>
      </c>
      <c r="P11"/>
      <c r="Q11"/>
      <c r="R11"/>
    </row>
    <row r="12" spans="1:27" x14ac:dyDescent="0.35">
      <c r="A12">
        <v>11</v>
      </c>
      <c r="B12" s="2" t="s">
        <v>16</v>
      </c>
      <c r="C12" s="3">
        <v>45955</v>
      </c>
      <c r="D12" s="2">
        <v>410</v>
      </c>
      <c r="E12" s="2">
        <v>1</v>
      </c>
      <c r="F12" s="21">
        <v>0.50277777777777777</v>
      </c>
      <c r="G12" s="1">
        <f t="shared" si="0"/>
        <v>0.5</v>
      </c>
      <c r="H12" s="2" t="s">
        <v>37</v>
      </c>
      <c r="I12" s="2" t="s">
        <v>21</v>
      </c>
      <c r="J12" s="2">
        <f>VLOOKUP(E12,Hoja1!E:F,2,FALSE)</f>
        <v>150</v>
      </c>
      <c r="K12" s="22">
        <f>VLOOKUP(I12,Hoja1!A:C,2,FALSE)</f>
        <v>15</v>
      </c>
      <c r="L12" s="7">
        <f t="shared" si="5"/>
        <v>0.1</v>
      </c>
      <c r="P12"/>
      <c r="Q12"/>
      <c r="R12"/>
    </row>
    <row r="13" spans="1:27" x14ac:dyDescent="0.35">
      <c r="A13">
        <v>12</v>
      </c>
      <c r="B13" s="2" t="s">
        <v>16</v>
      </c>
      <c r="C13" s="3">
        <v>45955</v>
      </c>
      <c r="D13" s="2">
        <v>410</v>
      </c>
      <c r="E13" s="2">
        <v>1</v>
      </c>
      <c r="F13" s="21">
        <v>0.50694444444444442</v>
      </c>
      <c r="G13" s="1">
        <f t="shared" si="0"/>
        <v>0.5</v>
      </c>
      <c r="H13" s="2" t="s">
        <v>40</v>
      </c>
      <c r="I13" s="2" t="s">
        <v>24</v>
      </c>
      <c r="J13" s="2">
        <f>VLOOKUP(E13,Hoja1!E:F,2,FALSE)</f>
        <v>150</v>
      </c>
      <c r="K13" s="22">
        <f>VLOOKUP(I13,Hoja1!A:C,2,FALSE)</f>
        <v>33</v>
      </c>
      <c r="L13" s="7">
        <f t="shared" si="5"/>
        <v>0.22</v>
      </c>
      <c r="P13"/>
      <c r="Q13"/>
      <c r="R13"/>
    </row>
    <row r="14" spans="1:27" x14ac:dyDescent="0.35">
      <c r="A14">
        <v>13</v>
      </c>
      <c r="B14" s="2" t="s">
        <v>16</v>
      </c>
      <c r="C14" s="3">
        <v>45955</v>
      </c>
      <c r="D14" s="2">
        <v>410</v>
      </c>
      <c r="E14" s="2">
        <v>1</v>
      </c>
      <c r="F14" s="21">
        <v>0.51736111111111116</v>
      </c>
      <c r="G14" s="1">
        <f t="shared" si="0"/>
        <v>0.5</v>
      </c>
      <c r="H14" s="2" t="s">
        <v>43</v>
      </c>
      <c r="I14" s="2" t="s">
        <v>24</v>
      </c>
      <c r="J14" s="2">
        <f>VLOOKUP(E14,Hoja1!E:F,2,FALSE)</f>
        <v>150</v>
      </c>
      <c r="K14" s="22">
        <f>VLOOKUP(I14,Hoja1!A:C,2,FALSE)</f>
        <v>33</v>
      </c>
      <c r="L14" s="7">
        <f t="shared" si="5"/>
        <v>0.22</v>
      </c>
      <c r="P14"/>
      <c r="Q14"/>
      <c r="R14"/>
    </row>
    <row r="15" spans="1:27" x14ac:dyDescent="0.35">
      <c r="A15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7">
        <v>0.85</v>
      </c>
      <c r="P15"/>
      <c r="Q15"/>
      <c r="R15"/>
    </row>
    <row r="16" spans="1:27" x14ac:dyDescent="0.35">
      <c r="A16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P16"/>
      <c r="Q16"/>
      <c r="R16"/>
      <c r="S16"/>
    </row>
    <row r="17" spans="1:19" x14ac:dyDescent="0.35">
      <c r="A17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P17"/>
      <c r="Q17"/>
      <c r="R17"/>
      <c r="S17"/>
    </row>
    <row r="18" spans="1:19" x14ac:dyDescent="0.35">
      <c r="A18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P18"/>
      <c r="Q18"/>
      <c r="R18"/>
      <c r="S18"/>
    </row>
    <row r="19" spans="1:19" x14ac:dyDescent="0.35">
      <c r="A19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P19"/>
      <c r="Q19"/>
      <c r="R19"/>
      <c r="S19"/>
    </row>
    <row r="20" spans="1:19" x14ac:dyDescent="0.35">
      <c r="A20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P20"/>
      <c r="Q20"/>
      <c r="R20"/>
      <c r="S20"/>
    </row>
    <row r="21" spans="1:19" x14ac:dyDescent="0.35">
      <c r="A21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P21"/>
      <c r="Q21"/>
      <c r="R21"/>
      <c r="S21"/>
    </row>
    <row r="22" spans="1:19" x14ac:dyDescent="0.35">
      <c r="A22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P22"/>
      <c r="Q22"/>
      <c r="R22"/>
      <c r="S22"/>
    </row>
    <row r="23" spans="1:19" x14ac:dyDescent="0.35">
      <c r="A23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P23"/>
      <c r="Q23"/>
      <c r="R23"/>
      <c r="S23"/>
    </row>
    <row r="24" spans="1:19" x14ac:dyDescent="0.35">
      <c r="A24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P24"/>
      <c r="Q24"/>
      <c r="R24"/>
      <c r="S24"/>
    </row>
    <row r="25" spans="1:19" x14ac:dyDescent="0.35">
      <c r="A25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P25"/>
      <c r="Q25"/>
      <c r="R25"/>
    </row>
    <row r="26" spans="1:19" x14ac:dyDescent="0.35">
      <c r="B26" s="5"/>
      <c r="C26" s="17"/>
      <c r="D26" s="5"/>
      <c r="E26" s="5"/>
      <c r="F26" s="18"/>
      <c r="G26" s="5"/>
      <c r="H26" s="5"/>
      <c r="I26" s="5"/>
      <c r="J26" s="5"/>
      <c r="K26" s="19"/>
      <c r="L26" s="16"/>
      <c r="P26"/>
      <c r="Q26"/>
      <c r="R26"/>
    </row>
    <row r="27" spans="1:19" x14ac:dyDescent="0.35">
      <c r="B27" s="5"/>
      <c r="C27" s="17"/>
      <c r="D27" s="5"/>
      <c r="E27" s="5"/>
      <c r="F27" s="18"/>
      <c r="G27" s="18"/>
      <c r="H27" s="5"/>
      <c r="I27" s="5"/>
      <c r="J27" s="5"/>
      <c r="K27" s="19"/>
      <c r="L27" s="16"/>
      <c r="P27"/>
      <c r="Q27"/>
      <c r="R27"/>
    </row>
    <row r="28" spans="1:19" x14ac:dyDescent="0.35">
      <c r="B28" s="5"/>
      <c r="C28" s="17"/>
      <c r="D28" s="5"/>
      <c r="E28" s="5"/>
      <c r="F28" s="18"/>
      <c r="G28" s="18"/>
      <c r="H28" s="5"/>
      <c r="I28" s="5"/>
      <c r="J28" s="5"/>
      <c r="K28" s="19"/>
      <c r="L28" s="16"/>
      <c r="P28"/>
      <c r="Q28"/>
      <c r="R28"/>
    </row>
    <row r="29" spans="1:19" x14ac:dyDescent="0.35">
      <c r="B29" s="5"/>
      <c r="C29" s="17"/>
      <c r="D29" s="5"/>
      <c r="E29" s="5"/>
      <c r="F29" s="18"/>
      <c r="G29" s="18"/>
      <c r="H29" s="5"/>
      <c r="I29" s="5"/>
      <c r="J29" s="5"/>
      <c r="K29" s="19"/>
      <c r="L29" s="16"/>
      <c r="P29"/>
      <c r="Q29"/>
      <c r="R29"/>
    </row>
    <row r="30" spans="1:19" x14ac:dyDescent="0.35">
      <c r="B30" s="5"/>
      <c r="C30" s="17"/>
      <c r="D30" s="5"/>
      <c r="E30" s="5"/>
      <c r="F30" s="18"/>
      <c r="G30" s="18"/>
      <c r="H30" s="5"/>
      <c r="I30" s="5"/>
      <c r="J30" s="5"/>
      <c r="K30" s="19"/>
      <c r="L30" s="16"/>
      <c r="P30"/>
      <c r="Q30"/>
      <c r="R30"/>
    </row>
    <row r="31" spans="1:19" x14ac:dyDescent="0.35">
      <c r="B31" s="5"/>
      <c r="C31" s="17"/>
      <c r="D31" s="5"/>
      <c r="E31" s="5"/>
      <c r="F31" s="18"/>
      <c r="G31" s="18"/>
      <c r="H31" s="5"/>
      <c r="I31" s="5"/>
      <c r="J31" s="5"/>
      <c r="K31" s="19"/>
      <c r="L31" s="16"/>
      <c r="P31"/>
      <c r="Q31"/>
      <c r="R31"/>
    </row>
    <row r="32" spans="1:19" x14ac:dyDescent="0.35">
      <c r="B32" s="5"/>
      <c r="C32" s="17"/>
      <c r="D32" s="5"/>
      <c r="E32" s="5"/>
      <c r="F32" s="18"/>
      <c r="G32" s="18"/>
      <c r="H32" s="5"/>
      <c r="I32" s="5"/>
      <c r="J32" s="5"/>
      <c r="K32" s="19"/>
      <c r="L32" s="16"/>
      <c r="P32"/>
      <c r="Q32"/>
      <c r="R32"/>
    </row>
    <row r="33" spans="2:18" x14ac:dyDescent="0.35">
      <c r="B33" s="5"/>
      <c r="C33" s="17"/>
      <c r="D33" s="5"/>
      <c r="E33" s="5"/>
      <c r="F33" s="18"/>
      <c r="G33" s="18"/>
      <c r="H33" s="5"/>
      <c r="I33" s="5"/>
      <c r="J33" s="5"/>
      <c r="K33" s="19"/>
      <c r="L33" s="16"/>
      <c r="P33"/>
      <c r="Q33"/>
      <c r="R33"/>
    </row>
    <row r="34" spans="2:18" x14ac:dyDescent="0.35">
      <c r="P34"/>
      <c r="Q34"/>
      <c r="R34"/>
    </row>
    <row r="35" spans="2:18" x14ac:dyDescent="0.35">
      <c r="P35"/>
      <c r="Q35"/>
      <c r="R35"/>
    </row>
    <row r="36" spans="2:18" x14ac:dyDescent="0.35">
      <c r="P36"/>
      <c r="Q36"/>
      <c r="R36"/>
    </row>
    <row r="37" spans="2:18" x14ac:dyDescent="0.35">
      <c r="P37"/>
      <c r="Q37"/>
      <c r="R37"/>
    </row>
    <row r="38" spans="2:18" x14ac:dyDescent="0.35">
      <c r="P38"/>
      <c r="Q38"/>
      <c r="R38"/>
    </row>
    <row r="39" spans="2:18" x14ac:dyDescent="0.35">
      <c r="P39"/>
      <c r="Q39"/>
      <c r="R39"/>
    </row>
    <row r="40" spans="2:18" x14ac:dyDescent="0.35">
      <c r="P40"/>
      <c r="Q40"/>
      <c r="R40"/>
    </row>
  </sheetData>
  <phoneticPr fontId="5" type="noConversion"/>
  <conditionalFormatting sqref="L2:L15">
    <cfRule type="expression" dxfId="0" priority="4">
      <formula>"&gt;85%"</formula>
    </cfRule>
  </conditionalFormatting>
  <conditionalFormatting sqref="L26:L33 L2:L15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Y29"/>
    </sheetView>
  </sheetViews>
  <sheetFormatPr baseColWidth="10" defaultColWidth="11.453125" defaultRowHeight="14.5" x14ac:dyDescent="0.35"/>
  <cols>
    <col min="1" max="1" width="11.453125" style="4"/>
    <col min="2" max="2" width="11.453125" style="5"/>
    <col min="3" max="3" width="10.81640625" style="5"/>
    <col min="5" max="5" width="11.453125" style="5"/>
    <col min="6" max="6" width="13.7265625" style="5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6" t="s">
        <v>44</v>
      </c>
      <c r="B1" s="2" t="s">
        <v>45</v>
      </c>
      <c r="C1" s="5" t="s">
        <v>46</v>
      </c>
      <c r="E1" s="2" t="s">
        <v>47</v>
      </c>
      <c r="F1" s="2" t="s">
        <v>8</v>
      </c>
    </row>
    <row r="2" spans="1:6" x14ac:dyDescent="0.35">
      <c r="A2" s="6">
        <v>0</v>
      </c>
      <c r="B2" s="2">
        <v>0</v>
      </c>
      <c r="C2" s="5">
        <f>D2*90</f>
        <v>0</v>
      </c>
      <c r="D2" s="11">
        <f>B2/150</f>
        <v>0</v>
      </c>
      <c r="E2" s="2">
        <v>1</v>
      </c>
      <c r="F2" s="2">
        <v>150</v>
      </c>
    </row>
    <row r="3" spans="1:6" x14ac:dyDescent="0.35">
      <c r="A3" s="6" t="s">
        <v>21</v>
      </c>
      <c r="B3" s="2">
        <v>15</v>
      </c>
      <c r="C3" s="5">
        <f t="shared" ref="C3:C11" si="0">D3*90</f>
        <v>9</v>
      </c>
      <c r="D3" s="11">
        <f t="shared" ref="D3:D11" si="1">B3/150</f>
        <v>0.1</v>
      </c>
      <c r="E3" s="2">
        <v>2</v>
      </c>
      <c r="F3" s="2">
        <v>90</v>
      </c>
    </row>
    <row r="4" spans="1:6" x14ac:dyDescent="0.35">
      <c r="A4" s="6" t="s">
        <v>24</v>
      </c>
      <c r="B4" s="2">
        <v>33</v>
      </c>
      <c r="C4" s="5">
        <f t="shared" si="0"/>
        <v>19.8</v>
      </c>
      <c r="D4" s="11">
        <f t="shared" si="1"/>
        <v>0.22</v>
      </c>
      <c r="E4" s="2">
        <v>3</v>
      </c>
      <c r="F4" s="2">
        <v>50</v>
      </c>
    </row>
    <row r="5" spans="1:6" x14ac:dyDescent="0.35">
      <c r="A5" s="6">
        <v>2</v>
      </c>
      <c r="B5" s="2">
        <v>45</v>
      </c>
      <c r="C5" s="5">
        <f t="shared" si="0"/>
        <v>27</v>
      </c>
      <c r="D5" s="11">
        <f t="shared" si="1"/>
        <v>0.3</v>
      </c>
      <c r="E5" s="2">
        <v>4</v>
      </c>
      <c r="F5" s="2">
        <v>77</v>
      </c>
    </row>
    <row r="6" spans="1:6" x14ac:dyDescent="0.35">
      <c r="A6" s="6">
        <v>3</v>
      </c>
      <c r="B6" s="2">
        <v>90</v>
      </c>
      <c r="C6" s="5">
        <f t="shared" si="0"/>
        <v>54</v>
      </c>
      <c r="D6" s="11">
        <f t="shared" si="1"/>
        <v>0.6</v>
      </c>
      <c r="E6" s="2">
        <v>5</v>
      </c>
      <c r="F6" s="2">
        <v>77</v>
      </c>
    </row>
    <row r="7" spans="1:6" x14ac:dyDescent="0.35">
      <c r="A7" s="6" t="s">
        <v>18</v>
      </c>
      <c r="B7" s="2">
        <v>110</v>
      </c>
      <c r="C7" s="5">
        <f t="shared" si="0"/>
        <v>66</v>
      </c>
      <c r="D7" s="11">
        <f t="shared" si="1"/>
        <v>0.73333333333333328</v>
      </c>
      <c r="E7" s="2">
        <v>6</v>
      </c>
      <c r="F7" s="2">
        <v>90</v>
      </c>
    </row>
    <row r="8" spans="1:6" x14ac:dyDescent="0.35">
      <c r="A8" s="6" t="s">
        <v>48</v>
      </c>
      <c r="B8" s="2">
        <v>110</v>
      </c>
      <c r="C8" s="5">
        <f t="shared" si="0"/>
        <v>66</v>
      </c>
      <c r="D8" s="11">
        <f t="shared" si="1"/>
        <v>0.73333333333333328</v>
      </c>
    </row>
    <row r="9" spans="1:6" x14ac:dyDescent="0.35">
      <c r="A9" s="6" t="s">
        <v>49</v>
      </c>
      <c r="B9" s="2">
        <v>130</v>
      </c>
      <c r="C9" s="5">
        <f t="shared" si="0"/>
        <v>78</v>
      </c>
      <c r="D9" s="11">
        <f t="shared" si="1"/>
        <v>0.8666666666666667</v>
      </c>
    </row>
    <row r="10" spans="1:6" x14ac:dyDescent="0.35">
      <c r="A10" s="6" t="s">
        <v>50</v>
      </c>
      <c r="B10" s="2">
        <v>140</v>
      </c>
      <c r="C10" s="5">
        <f t="shared" si="0"/>
        <v>84</v>
      </c>
      <c r="D10" s="11">
        <f t="shared" si="1"/>
        <v>0.93333333333333335</v>
      </c>
    </row>
    <row r="11" spans="1:6" x14ac:dyDescent="0.35">
      <c r="A11" s="6" t="s">
        <v>51</v>
      </c>
      <c r="B11" s="2">
        <v>150</v>
      </c>
      <c r="C11" s="5">
        <f t="shared" si="0"/>
        <v>90</v>
      </c>
      <c r="D11" s="11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8E70B9C-339F-4A6D-96F3-3D8AB48565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410</vt:lpstr>
      <vt:lpstr>Hoja1</vt:lpstr>
      <vt:lpstr>'410'!Área_de_impresión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